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C2D3C0B0-08F1-44DC-BA59-A51CE2F9EA81}"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48" i="8" s="1"/>
  <c r="C57" i="8" s="1"/>
  <c r="C78" i="8" s="1"/>
  <c r="C59" i="8"/>
  <c r="C60" i="8"/>
  <c r="C61" i="8"/>
  <c r="C62" i="8"/>
  <c r="C63" i="8"/>
  <c r="C58"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c r="D81" i="8"/>
  <c r="E65" i="8"/>
  <c r="E75" i="8" s="1"/>
  <c r="E68" i="8"/>
  <c r="E76" i="8"/>
  <c r="E81" i="8"/>
  <c r="F65" i="8"/>
  <c r="F68" i="8"/>
  <c r="F76" i="8" s="1"/>
  <c r="F81" i="8"/>
  <c r="G65" i="8"/>
  <c r="G75" i="8" s="1"/>
  <c r="G68" i="8"/>
  <c r="G76" i="8"/>
  <c r="G81" i="8"/>
  <c r="H65" i="8"/>
  <c r="H75" i="8" s="1"/>
  <c r="H68" i="8"/>
  <c r="H76" i="8"/>
  <c r="H81" i="8"/>
  <c r="I65" i="8"/>
  <c r="I75" i="8" s="1"/>
  <c r="I68" i="8"/>
  <c r="I76" i="8"/>
  <c r="I81" i="8"/>
  <c r="J65" i="8"/>
  <c r="J75" i="8"/>
  <c r="J68" i="8"/>
  <c r="J76" i="8" s="1"/>
  <c r="J81" i="8"/>
  <c r="K65" i="8"/>
  <c r="K75" i="8"/>
  <c r="K68" i="8"/>
  <c r="K76" i="8" s="1"/>
  <c r="K81" i="8"/>
  <c r="L65" i="8"/>
  <c r="L75" i="8"/>
  <c r="L68" i="8"/>
  <c r="L76" i="8"/>
  <c r="L81" i="8"/>
  <c r="M65" i="8"/>
  <c r="M75" i="8" s="1"/>
  <c r="M68" i="8"/>
  <c r="M76" i="8" s="1"/>
  <c r="M81" i="8"/>
  <c r="N65" i="8"/>
  <c r="N68" i="8"/>
  <c r="N76" i="8" s="1"/>
  <c r="N81" i="8"/>
  <c r="O65" i="8"/>
  <c r="O75" i="8"/>
  <c r="O68" i="8"/>
  <c r="O76" i="8" s="1"/>
  <c r="O81" i="8"/>
  <c r="P65" i="8"/>
  <c r="P75" i="8" s="1"/>
  <c r="P68" i="8"/>
  <c r="P76" i="8"/>
  <c r="P81" i="8"/>
  <c r="Q65" i="8"/>
  <c r="Q75" i="8"/>
  <c r="Q68" i="8"/>
  <c r="Q76" i="8"/>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8" i="8" l="1"/>
  <c r="D57" i="8" s="1"/>
  <c r="D66" i="8"/>
  <c r="E66" i="8" s="1"/>
  <c r="F66" i="8" s="1"/>
  <c r="G66" i="8" s="1"/>
  <c r="H66" i="8" s="1"/>
  <c r="I66" i="8" s="1"/>
  <c r="J66" i="8" s="1"/>
  <c r="K66" i="8" s="1"/>
  <c r="L66" i="8" s="1"/>
  <c r="M66" i="8" s="1"/>
  <c r="N66" i="8" s="1"/>
  <c r="O66" i="8" s="1"/>
  <c r="P66" i="8" s="1"/>
  <c r="Q66" i="8" s="1"/>
  <c r="R66" i="8" s="1"/>
  <c r="S66" i="8" s="1"/>
  <c r="T66" i="8" s="1"/>
  <c r="U66" i="8" s="1"/>
  <c r="V66" i="8" s="1"/>
  <c r="W66" i="8" s="1"/>
  <c r="D58" i="8"/>
  <c r="E47" i="8"/>
  <c r="D62" i="8"/>
  <c r="D61" i="8"/>
  <c r="D60" i="8"/>
  <c r="B79" i="8"/>
  <c r="N75" i="8"/>
  <c r="F75" i="8"/>
  <c r="C79" i="8"/>
  <c r="C64" i="8"/>
  <c r="C67" i="8" s="1"/>
  <c r="D79" i="8"/>
  <c r="D64" i="8"/>
  <c r="D67" i="8" s="1"/>
  <c r="B61" i="8"/>
  <c r="E61" i="8" l="1"/>
  <c r="E48" i="8"/>
  <c r="E57" i="8" s="1"/>
  <c r="E79" i="8" s="1"/>
  <c r="E62" i="8"/>
  <c r="D78" i="8"/>
  <c r="F47" i="8"/>
  <c r="E59" i="8"/>
  <c r="E58" i="8" s="1"/>
  <c r="E60" i="8"/>
  <c r="C69" i="8"/>
  <c r="C74" i="8"/>
  <c r="B58" i="8"/>
  <c r="F62" i="8"/>
  <c r="F59" i="8"/>
  <c r="F60" i="8"/>
  <c r="F48" i="8"/>
  <c r="F57" i="8" s="1"/>
  <c r="F61" i="8"/>
  <c r="G47" i="8"/>
  <c r="D74" i="8"/>
  <c r="D69" i="8"/>
  <c r="F58" i="8" l="1"/>
  <c r="E78" i="8"/>
  <c r="E64" i="8"/>
  <c r="E67" i="8" s="1"/>
  <c r="G59" i="8"/>
  <c r="G60" i="8"/>
  <c r="G61" i="8"/>
  <c r="H47" i="8"/>
  <c r="G62" i="8"/>
  <c r="G48" i="8"/>
  <c r="G57" i="8" s="1"/>
  <c r="C70" i="8"/>
  <c r="C71" i="8" s="1"/>
  <c r="D70" i="8"/>
  <c r="D71" i="8"/>
  <c r="F64" i="8"/>
  <c r="F67" i="8" s="1"/>
  <c r="F79" i="8"/>
  <c r="F78" i="8"/>
  <c r="B64" i="8"/>
  <c r="B67" i="8" s="1"/>
  <c r="B78" i="8"/>
  <c r="E74" i="8" l="1"/>
  <c r="E69" i="8"/>
  <c r="G79" i="8"/>
  <c r="G58" i="8"/>
  <c r="G64" i="8" s="1"/>
  <c r="G67" i="8" s="1"/>
  <c r="B69" i="8"/>
  <c r="B74" i="8"/>
  <c r="F74" i="8"/>
  <c r="F69" i="8"/>
  <c r="H60" i="8"/>
  <c r="H48" i="8"/>
  <c r="H57" i="8" s="1"/>
  <c r="H61" i="8"/>
  <c r="I47" i="8"/>
  <c r="H62" i="8"/>
  <c r="H59" i="8"/>
  <c r="H58" i="8" s="1"/>
  <c r="G74" i="8" l="1"/>
  <c r="G69" i="8"/>
  <c r="I61" i="8"/>
  <c r="J47" i="8"/>
  <c r="I62" i="8"/>
  <c r="I59" i="8"/>
  <c r="I60" i="8"/>
  <c r="I48" i="8"/>
  <c r="I57" i="8" s="1"/>
  <c r="F70" i="8"/>
  <c r="F71" i="8"/>
  <c r="G78" i="8"/>
  <c r="E70" i="8"/>
  <c r="E71" i="8" s="1"/>
  <c r="H79" i="8"/>
  <c r="H64" i="8"/>
  <c r="H67" i="8" s="1"/>
  <c r="H78" i="8"/>
  <c r="B70" i="8"/>
  <c r="B71" i="8"/>
  <c r="I58" i="8" l="1"/>
  <c r="I64" i="8" s="1"/>
  <c r="I67" i="8" s="1"/>
  <c r="I79" i="8"/>
  <c r="J62" i="8"/>
  <c r="J60" i="8"/>
  <c r="J48" i="8"/>
  <c r="J57" i="8" s="1"/>
  <c r="J61" i="8"/>
  <c r="K47" i="8"/>
  <c r="J59" i="8"/>
  <c r="G70" i="8"/>
  <c r="G71" i="8" s="1"/>
  <c r="H74" i="8"/>
  <c r="H69" i="8"/>
  <c r="B77" i="8"/>
  <c r="B82" i="8" s="1"/>
  <c r="C77" i="8"/>
  <c r="C82" i="8" s="1"/>
  <c r="C85" i="8" s="1"/>
  <c r="D77" i="8"/>
  <c r="D82" i="8" s="1"/>
  <c r="D85" i="8" s="1"/>
  <c r="I78" i="8" l="1"/>
  <c r="K59" i="8"/>
  <c r="K61" i="8"/>
  <c r="L47" i="8"/>
  <c r="K62" i="8"/>
  <c r="K48" i="8"/>
  <c r="K57" i="8" s="1"/>
  <c r="K60" i="8"/>
  <c r="B83" i="8"/>
  <c r="C83" i="8"/>
  <c r="D83" i="8"/>
  <c r="D87" i="8"/>
  <c r="B87" i="8"/>
  <c r="C87" i="8"/>
  <c r="E77" i="8"/>
  <c r="E82" i="8" s="1"/>
  <c r="E85" i="8" s="1"/>
  <c r="J79" i="8"/>
  <c r="H70" i="8"/>
  <c r="J58" i="8"/>
  <c r="J78" i="8" s="1"/>
  <c r="I74" i="8"/>
  <c r="I69" i="8"/>
  <c r="I70" i="8" l="1"/>
  <c r="I71" i="8" s="1"/>
  <c r="B88" i="8"/>
  <c r="B85" i="8"/>
  <c r="B86" i="8" s="1"/>
  <c r="E83" i="8"/>
  <c r="E88" i="8" s="1"/>
  <c r="K79" i="8"/>
  <c r="K58" i="8"/>
  <c r="K64" i="8" s="1"/>
  <c r="K67" i="8" s="1"/>
  <c r="J64" i="8"/>
  <c r="J67" i="8" s="1"/>
  <c r="E87" i="8"/>
  <c r="D88" i="8"/>
  <c r="H71" i="8"/>
  <c r="C88" i="8"/>
  <c r="F77" i="8"/>
  <c r="F82" i="8" s="1"/>
  <c r="F85" i="8" s="1"/>
  <c r="L60" i="8"/>
  <c r="L62" i="8"/>
  <c r="L59" i="8"/>
  <c r="L48" i="8"/>
  <c r="L57" i="8" s="1"/>
  <c r="L61" i="8"/>
  <c r="M47" i="8"/>
  <c r="K69" i="8" l="1"/>
  <c r="K74" i="8"/>
  <c r="G77" i="8"/>
  <c r="G82" i="8" s="1"/>
  <c r="M61" i="8"/>
  <c r="N47" i="8"/>
  <c r="M59" i="8"/>
  <c r="M60" i="8"/>
  <c r="M62" i="8"/>
  <c r="M48" i="8"/>
  <c r="M57" i="8" s="1"/>
  <c r="L64" i="8"/>
  <c r="L67" i="8" s="1"/>
  <c r="L79" i="8"/>
  <c r="L78" i="8"/>
  <c r="L58" i="8"/>
  <c r="K78" i="8"/>
  <c r="G87" i="8"/>
  <c r="C86" i="8"/>
  <c r="F87" i="8"/>
  <c r="J74" i="8"/>
  <c r="J69" i="8"/>
  <c r="F83" i="8"/>
  <c r="F88" i="8" s="1"/>
  <c r="G83" i="8" l="1"/>
  <c r="G88" i="8" s="1"/>
  <c r="H77" i="8"/>
  <c r="J70" i="8"/>
  <c r="J71" i="8"/>
  <c r="C89" i="8"/>
  <c r="D86" i="8"/>
  <c r="B89" i="8"/>
  <c r="G85" i="8"/>
  <c r="L74" i="8"/>
  <c r="L69" i="8"/>
  <c r="M58" i="8"/>
  <c r="M78" i="8" s="1"/>
  <c r="M79" i="8"/>
  <c r="N62" i="8"/>
  <c r="N60" i="8"/>
  <c r="N48" i="8"/>
  <c r="N57" i="8" s="1"/>
  <c r="N61" i="8"/>
  <c r="O47" i="8"/>
  <c r="N59" i="8"/>
  <c r="N58" i="8" s="1"/>
  <c r="K70" i="8"/>
  <c r="K71" i="8" s="1"/>
  <c r="M64" i="8" l="1"/>
  <c r="M67" i="8" s="1"/>
  <c r="M74" i="8" s="1"/>
  <c r="H82" i="8"/>
  <c r="I77" i="8"/>
  <c r="I82" i="8" s="1"/>
  <c r="I85" i="8" s="1"/>
  <c r="N79" i="8"/>
  <c r="N64" i="8"/>
  <c r="N67" i="8" s="1"/>
  <c r="N78" i="8"/>
  <c r="O59" i="8"/>
  <c r="O61" i="8"/>
  <c r="P47" i="8"/>
  <c r="O62" i="8"/>
  <c r="O48" i="8"/>
  <c r="O57" i="8" s="1"/>
  <c r="O60" i="8"/>
  <c r="L70" i="8"/>
  <c r="L71" i="8"/>
  <c r="D89" i="8"/>
  <c r="E86" i="8"/>
  <c r="O58" i="8" l="1"/>
  <c r="O78" i="8" s="1"/>
  <c r="M69" i="8"/>
  <c r="J77" i="8"/>
  <c r="J82" i="8" s="1"/>
  <c r="H85" i="8"/>
  <c r="I83" i="8"/>
  <c r="I87" i="8"/>
  <c r="H83" i="8"/>
  <c r="H88" i="8" s="1"/>
  <c r="H87" i="8"/>
  <c r="J85" i="8"/>
  <c r="J87" i="8"/>
  <c r="J83" i="8"/>
  <c r="J88" i="8" s="1"/>
  <c r="O79" i="8"/>
  <c r="O64" i="8"/>
  <c r="O67" i="8" s="1"/>
  <c r="E89" i="8"/>
  <c r="F86" i="8"/>
  <c r="M70" i="8"/>
  <c r="M71" i="8"/>
  <c r="K77" i="8"/>
  <c r="K82" i="8" s="1"/>
  <c r="K85" i="8" s="1"/>
  <c r="P60" i="8"/>
  <c r="P62" i="8"/>
  <c r="P59" i="8"/>
  <c r="Q47" i="8"/>
  <c r="P48" i="8"/>
  <c r="P57" i="8" s="1"/>
  <c r="P61" i="8"/>
  <c r="N74" i="8"/>
  <c r="N69" i="8"/>
  <c r="I88" i="8" l="1"/>
  <c r="P58" i="8"/>
  <c r="P64" i="8" s="1"/>
  <c r="P67" i="8" s="1"/>
  <c r="L77" i="8"/>
  <c r="L82" i="8" s="1"/>
  <c r="O74" i="8"/>
  <c r="O69" i="8"/>
  <c r="L87" i="8"/>
  <c r="M77" i="8"/>
  <c r="M82" i="8" s="1"/>
  <c r="F89" i="8"/>
  <c r="G86" i="8"/>
  <c r="P79" i="8"/>
  <c r="P78" i="8"/>
  <c r="N70" i="8"/>
  <c r="Q61" i="8"/>
  <c r="R47" i="8"/>
  <c r="Q59" i="8"/>
  <c r="Q60" i="8"/>
  <c r="Q62" i="8"/>
  <c r="Q48" i="8"/>
  <c r="Q57" i="8" s="1"/>
  <c r="K83" i="8"/>
  <c r="K88" i="8" s="1"/>
  <c r="K87" i="8"/>
  <c r="P74" i="8" l="1"/>
  <c r="P69" i="8"/>
  <c r="Q58" i="8"/>
  <c r="Q64" i="8" s="1"/>
  <c r="Q67" i="8" s="1"/>
  <c r="G89" i="8"/>
  <c r="H86" i="8"/>
  <c r="Q79" i="8"/>
  <c r="Q78" i="8"/>
  <c r="R62" i="8"/>
  <c r="R60" i="8"/>
  <c r="R61" i="8"/>
  <c r="R48" i="8"/>
  <c r="R57" i="8" s="1"/>
  <c r="R59" i="8"/>
  <c r="R58" i="8" s="1"/>
  <c r="B26" i="8" s="1"/>
  <c r="S47" i="8"/>
  <c r="O70" i="8"/>
  <c r="M85" i="8"/>
  <c r="M83" i="8"/>
  <c r="M87" i="8"/>
  <c r="N77" i="8"/>
  <c r="N82" i="8" s="1"/>
  <c r="N71" i="8"/>
  <c r="L85" i="8"/>
  <c r="L83" i="8"/>
  <c r="L88" i="8" s="1"/>
  <c r="M88" i="8" l="1"/>
  <c r="Q74" i="8"/>
  <c r="Q69" i="8"/>
  <c r="R79" i="8"/>
  <c r="R64" i="8"/>
  <c r="R67" i="8" s="1"/>
  <c r="R78" i="8"/>
  <c r="P70" i="8"/>
  <c r="P71" i="8"/>
  <c r="N85" i="8"/>
  <c r="N87" i="8"/>
  <c r="N83" i="8"/>
  <c r="N88" i="8" s="1"/>
  <c r="B32" i="8"/>
  <c r="H89" i="8"/>
  <c r="I86" i="8"/>
  <c r="O71" i="8"/>
  <c r="S59" i="8"/>
  <c r="S48" i="8"/>
  <c r="S57" i="8" s="1"/>
  <c r="S61" i="8"/>
  <c r="S62" i="8"/>
  <c r="S60" i="8"/>
  <c r="T47" i="8"/>
  <c r="B29" i="8"/>
  <c r="O77" i="8"/>
  <c r="O82" i="8" s="1"/>
  <c r="T48" i="8" l="1"/>
  <c r="T57" i="8" s="1"/>
  <c r="T61" i="8"/>
  <c r="T62" i="8"/>
  <c r="T60" i="8"/>
  <c r="U47" i="8"/>
  <c r="T59" i="8"/>
  <c r="S58" i="8"/>
  <c r="S64" i="8" s="1"/>
  <c r="S67" i="8" s="1"/>
  <c r="R74" i="8"/>
  <c r="R69" i="8"/>
  <c r="O85" i="8"/>
  <c r="O83" i="8"/>
  <c r="O88" i="8" s="1"/>
  <c r="O87" i="8"/>
  <c r="Q70" i="8"/>
  <c r="Q71" i="8"/>
  <c r="S79" i="8"/>
  <c r="I89" i="8"/>
  <c r="J86" i="8"/>
  <c r="P77" i="8"/>
  <c r="P82" i="8" s="1"/>
  <c r="S78" i="8" l="1"/>
  <c r="J89" i="8"/>
  <c r="K86" i="8"/>
  <c r="S69" i="8"/>
  <c r="S74" i="8"/>
  <c r="P85" i="8"/>
  <c r="P83" i="8"/>
  <c r="P88" i="8" s="1"/>
  <c r="P87" i="8"/>
  <c r="Q77" i="8"/>
  <c r="Q82" i="8" s="1"/>
  <c r="R70" i="8"/>
  <c r="R77" i="8" s="1"/>
  <c r="R82" i="8" s="1"/>
  <c r="R71" i="8"/>
  <c r="T58" i="8"/>
  <c r="T78" i="8" s="1"/>
  <c r="U48" i="8"/>
  <c r="U57" i="8" s="1"/>
  <c r="U61" i="8"/>
  <c r="U62" i="8"/>
  <c r="U59" i="8"/>
  <c r="U60" i="8"/>
  <c r="V47" i="8"/>
  <c r="T79" i="8"/>
  <c r="T64" i="8" l="1"/>
  <c r="T67" i="8" s="1"/>
  <c r="R85" i="8"/>
  <c r="R87" i="8"/>
  <c r="R83" i="8"/>
  <c r="T69" i="8"/>
  <c r="T74" i="8"/>
  <c r="S70" i="8"/>
  <c r="S77" i="8" s="1"/>
  <c r="S82" i="8" s="1"/>
  <c r="S71" i="8"/>
  <c r="V48" i="8"/>
  <c r="V57" i="8" s="1"/>
  <c r="V61" i="8"/>
  <c r="V62" i="8"/>
  <c r="V60" i="8"/>
  <c r="W47" i="8"/>
  <c r="V59" i="8"/>
  <c r="U79" i="8"/>
  <c r="K89" i="8"/>
  <c r="L86" i="8"/>
  <c r="U58" i="8"/>
  <c r="U78" i="8" s="1"/>
  <c r="Q85" i="8"/>
  <c r="Q87" i="8"/>
  <c r="Q83" i="8"/>
  <c r="Q88" i="8" s="1"/>
  <c r="S85" i="8" l="1"/>
  <c r="S83" i="8"/>
  <c r="S88" i="8" s="1"/>
  <c r="S87" i="8"/>
  <c r="T70" i="8"/>
  <c r="T77" i="8" s="1"/>
  <c r="L89" i="8"/>
  <c r="M86" i="8"/>
  <c r="U64" i="8"/>
  <c r="U67" i="8" s="1"/>
  <c r="R88" i="8"/>
  <c r="V58" i="8"/>
  <c r="V64" i="8" s="1"/>
  <c r="V67" i="8" s="1"/>
  <c r="W48" i="8"/>
  <c r="W57" i="8" s="1"/>
  <c r="W61" i="8"/>
  <c r="W62" i="8"/>
  <c r="W59" i="8"/>
  <c r="W60" i="8"/>
  <c r="V79" i="8"/>
  <c r="T82" i="8"/>
  <c r="V78" i="8" l="1"/>
  <c r="W58" i="8"/>
  <c r="V69" i="8"/>
  <c r="V74" i="8"/>
  <c r="T85" i="8"/>
  <c r="T83" i="8"/>
  <c r="T88" i="8" s="1"/>
  <c r="T87" i="8"/>
  <c r="W64" i="8"/>
  <c r="W67" i="8" s="1"/>
  <c r="W78" i="8"/>
  <c r="W79" i="8"/>
  <c r="U69" i="8"/>
  <c r="U74" i="8"/>
  <c r="M89" i="8"/>
  <c r="N86" i="8"/>
  <c r="T71" i="8"/>
  <c r="U70" i="8" l="1"/>
  <c r="U77" i="8" s="1"/>
  <c r="U71" i="8"/>
  <c r="N89" i="8"/>
  <c r="O86" i="8"/>
  <c r="U82" i="8"/>
  <c r="W69" i="8"/>
  <c r="W74" i="8"/>
  <c r="V70" i="8"/>
  <c r="V77" i="8" s="1"/>
  <c r="V82" i="8" s="1"/>
  <c r="V71" i="8"/>
  <c r="V85" i="8" l="1"/>
  <c r="V83" i="8"/>
  <c r="V87" i="8"/>
  <c r="W70" i="8"/>
  <c r="W77" i="8" s="1"/>
  <c r="W82" i="8" s="1"/>
  <c r="U85" i="8"/>
  <c r="U87" i="8"/>
  <c r="U83" i="8"/>
  <c r="U88" i="8" s="1"/>
  <c r="O89" i="8"/>
  <c r="P86" i="8"/>
  <c r="W85" i="8" l="1"/>
  <c r="W83" i="8"/>
  <c r="W88" i="8" s="1"/>
  <c r="W87" i="8"/>
  <c r="P89" i="8"/>
  <c r="Q86" i="8"/>
  <c r="V88" i="8"/>
  <c r="W71" i="8"/>
  <c r="G26" i="8" l="1"/>
  <c r="Q89" i="8"/>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<sst xmlns="http://schemas.openxmlformats.org/spreadsheetml/2006/main" count="1101" uniqueCount="557">
  <si>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</si>
  <si>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</si>
  <si>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</si>
  <si>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</si>
  <si>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</si>
  <si>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</si>
  <si>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</si>
  <si>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</si>
  <si>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</si>
  <si>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</si>
  <si>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</si>
  <si>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</si>
  <si>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</si>
  <si>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</si>
  <si>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</si>
  <si>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</si>
  <si>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</si>
  <si>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</si>
  <si>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</si>
  <si>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</si>
  <si>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</si>
  <si>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</si>
  <si>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</si>
  <si>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</si>
  <si>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</si>
  <si>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</si>
  <si>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</si>
  <si>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</si>
  <si>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</si>
  <si>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</si>
  <si>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</si>
  <si>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</si>
  <si>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</si>
  <si>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</si>
  <si>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</si>
  <si>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</si>
  <si>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</si>
  <si>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</si>
  <si>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</si>
  <si>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</si>
  <si>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</si>
  <si>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</si>
  <si>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</si>
  <si>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</si>
  <si>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</si>
  <si>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</si>
  <si>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</si>
  <si>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</si>
  <si>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</si>
  <si>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</si>
  <si>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</si>
  <si>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</si>
  <si>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</si>
  <si>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</si>
  <si>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</si>
  <si>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</si>
  <si>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</si>
  <si>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</si>
  <si>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</si>
  <si>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</si>
  <si>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</si>
  <si>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</si>
  <si>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</si>
  <si>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</si>
  <si>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</si>
  <si>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</si>
  <si>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</si>
  <si>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</si>
  <si>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</si>
  <si>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</si>
  <si>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</si>
  <si>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</si>
  <si>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</si>
  <si>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</si>
  <si>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</si>
  <si>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</si>
  <si>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</si>
  <si>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</si>
  <si>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</si>
  <si>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</si>
  <si>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</si>
  <si>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</si>
  <si>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</si>
  <si>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</si>
  <si>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</si>
  <si>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</si>
  <si>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</si>
  <si>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</si>
  <si>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</si>
  <si>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</si>
  <si>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</si>
  <si>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</si>
  <si>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</si>
  <si>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</si>
  <si>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</si>
  <si>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</si>
  <si>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</si>
  <si>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</si>
  <si>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</si>
  <si>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</si>
  <si>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</si>
  <si>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</si>
  <si>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</si>
  <si>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</si>
  <si>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</si>
  <si>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</si>
  <si>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</si>
  <si>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</si>
  <si>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</si>
  <si>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</si>
  <si>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</si>
  <si>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</si>
  <si>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</si>
  <si>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</si>
  <si>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</si>
  <si>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</si>
  <si>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</si>
  <si>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</si>
  <si>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</si>
  <si>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</si>
  <si>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</si>
  <si>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</si>
  <si>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</si>
  <si>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</si>
  <si>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</si>
  <si>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</si>
  <si>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</si>
  <si>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</si>
  <si>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</si>
  <si>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</si>
  <si>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</si>
  <si>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</si>
  <si>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</si>
  <si>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</si>
  <si>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</si>
  <si>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</si>
  <si>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</si>
  <si>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</si>
  <si>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</si>
  <si>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</si>
  <si>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</si>
  <si>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</si>
  <si>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</si>
  <si>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</si>
  <si>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</si>
  <si>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</si>
  <si>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</si>
  <si>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</si>
  <si>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</si>
  <si>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</si>
  <si>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</si>
  <si>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</si>
  <si>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</si>
  <si>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</si>
  <si>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</si>
  <si>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</si>
  <si>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</si>
  <si>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</si>
  <si>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</si>
  <si>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</si>
  <si>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</si>
  <si>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</si>
  <si>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</si>
  <si>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</si>
  <si>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</si>
  <si>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</si>
  <si>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</si>
  <si>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</si>
  <si>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</si>
  <si>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</si>
  <si>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</si>
  <si>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</si>
  <si>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</si>
  <si>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</si>
  <si>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</si>
  <si>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</si>
  <si>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</si>
  <si>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</si>
  <si>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</si>
  <si>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</si>
  <si>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</si>
  <si>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</si>
  <si>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</si>
  <si>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</si>
  <si>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</si>
  <si>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</si>
  <si>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</si>
  <si>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</si>
  <si>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</si>
  <si>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</si>
  <si>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</si>
  <si>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</si>
  <si>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</si>
  <si>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</si>
  <si>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</si>
  <si>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</si>
  <si>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</si>
  <si>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</si>
  <si>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</si>
  <si>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</si>
  <si>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</si>
  <si>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</si>
  <si>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</si>
  <si>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</si>
  <si>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</si>
  <si>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</si>
  <si>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</si>
  <si>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</si>
  <si>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</si>
  <si>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</si>
  <si>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</si>
  <si>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</si>
  <si>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</si>
  <si>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</si>
  <si>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</si>
  <si>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</si>
  <si>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</si>
  <si>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</si>
  <si>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</si>
  <si>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</si>
  <si>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</si>
  <si>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</si>
  <si>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</si>
  <si>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</si>
  <si>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</si>
  <si>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</si>
  <si>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</si>
  <si>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</si>
  <si>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</si>
  <si>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</si>
  <si>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</si>
  <si>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</si>
  <si>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</si>
  <si>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</si>
  <si>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</si>
  <si>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</si>
  <si>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</si>
  <si>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</si>
  <si>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</si>
  <si>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</si>
  <si>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</si>
  <si>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</si>
  <si>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</si>
  <si>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</si>
  <si>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</si>
  <si>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</si>
  <si>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</si>
  <si>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</si>
  <si>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</si>
  <si>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</si>
  <si>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</si>
  <si>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</si>
  <si>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</si>
  <si>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</si>
  <si>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</si>
  <si>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</si>
  <si>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</si>
  <si>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</si>
  <si>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</si>
  <si>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</si>
  <si>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</si>
  <si>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</si>
  <si>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</si>
  <si>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</si>
  <si>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</si>
  <si>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</si>
  <si>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</si>
  <si>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</si>
  <si>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</si>
  <si>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</si>
  <si>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</si>
  <si>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</si>
  <si>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</si>
  <si>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</si>
  <si>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</si>
  <si>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</si>
  <si>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</si>
  <si>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</si>
  <si>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</si>
  <si>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</si>
  <si>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</si>
  <si>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</si>
  <si>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</si>
  <si>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</si>
  <si>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</si>
  <si>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</si>
  <si>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</si>
  <si>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</si>
  <si>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</si>
  <si>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</si>
  <si>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</si>
  <si>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</si>
  <si>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</si>
  <si>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</si>
  <si>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</si>
  <si>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</si>
  <si>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</si>
  <si>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</si>
  <si>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</si>
  <si>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</si>
  <si>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</si>
  <si>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</si>
  <si>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</si>
  <si>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</si>
  <si>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</si>
  <si>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</si>
  <si>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</si>
  <si>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</si>
  <si>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</si>
  <si>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</si>
  <si>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</si>
  <si>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</si>
  <si>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</si>
  <si>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</si>
  <si>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</si>
  <si>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</si>
  <si>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</si>
  <si>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</si>
  <si>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</si>
  <si>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</si>
  <si>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</si>
  <si>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</si>
  <si>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</si>
  <si>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</si>
  <si>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</si>
  <si>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</si>
  <si>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</si>
  <si>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</si>
  <si>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</si>
  <si>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</si>
  <si>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</si>
  <si>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</si>
  <si>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</si>
  <si>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</si>
  <si>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</si>
  <si>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</si>
  <si>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</si>
  <si>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</si>
  <si>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</si>
  <si>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</si>
  <si>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</si>
  <si>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</si>
  <si>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</si>
  <si>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</si>
  <si>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</si>
  <si>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</si>
  <si>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</si>
  <si>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</si>
  <si>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</si>
  <si>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</si>
  <si>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</si>
  <si>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</si>
  <si>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</si>
  <si>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</si>
  <si>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</si>
  <si>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</si>
  <si>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</si>
  <si>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</si>
  <si>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</si>
  <si>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</si>
  <si>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</si>
  <si>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</si>
  <si>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</si>
  <si>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</si>
  <si>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</si>
  <si>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</si>
  <si>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</si>
  <si>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</si>
  <si>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</si>
  <si>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</si>
  <si>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</si>
  <si>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</si>
  <si>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</si>
  <si>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</si>
  <si>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</si>
  <si>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</si>
  <si>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</si>
  <si>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</si>
  <si>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</si>
  <si>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</si>
  <si>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</si>
  <si>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</si>
  <si>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</si>
  <si>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</si>
  <si>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</si>
  <si>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</si>
  <si>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</si>
  <si>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</si>
  <si>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</si>
  <si>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</si>
  <si>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</si>
  <si>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</si>
  <si>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</si>
  <si>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</si>
  <si>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</si>
  <si>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</si>
  <si>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</si>
  <si>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</si>
  <si>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</si>
  <si>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</si>
  <si>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</si>
  <si>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</si>
  <si>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</si>
  <si>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</si>
  <si>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</si>
  <si>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</si>
  <si>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</si>
  <si>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</si>
  <si>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</si>
  <si>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</si>
  <si>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</si>
  <si>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</si>
  <si>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</si>
  <si>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</si>
  <si>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</si>
  <si>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</si>
  <si>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</si>
  <si>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</si>
  <si>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</si>
  <si>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</si>
  <si>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</si>
  <si>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</si>
  <si>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</si>
  <si>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</si>
  <si>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</si>
  <si>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</si>
  <si>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</si>
  <si>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</si>
  <si>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</si>
  <si>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</si>
  <si>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</si>
  <si>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</si>
  <si>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</si>
  <si>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</si>
  <si>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</si>
  <si>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</si>
  <si>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</si>
  <si>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</si>
  <si>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</si>
  <si>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</si>
  <si>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</si>
  <si>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</si>
  <si>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</si>
  <si>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</si>
  <si>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</si>
  <si>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</si>
  <si>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</si>
  <si>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</si>
  <si>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</si>
  <si>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</si>
  <si>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</si>
  <si>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</si>
  <si>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</si>
  <si>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</si>
  <si>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</si>
  <si>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</si>
  <si>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</si>
  <si>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</si>
  <si>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</si>
  <si>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</si>
  <si>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</si>
  <si>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</si>
  <si>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</si>
  <si>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</si>
  <si>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</si>
  <si>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</si>
  <si>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</si>
  <si>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</si>
  <si>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</si>
  <si>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</si>
  <si>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</si>
  <si>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</si>
  <si>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</si>
  <si>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</si>
  <si>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</si>
  <si>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</si>
  <si>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</si>
  <si>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</si>
  <si>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</si>
  <si>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</si>
  <si>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</si>
  <si>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</si>
  <si>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</si>
  <si>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</si>
  <si>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</si>
  <si>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</si>
  <si>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</si>
  <si>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</si>
  <si>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</si>
  <si>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</si>
  <si>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</si>
  <si>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</si>
  <si>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</si>
  <si>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</si>
  <si>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</si>
  <si>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</si>
  <si>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</si>
  <si>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</si>
  <si>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</si>
  <si>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</si>
  <si>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</si>
  <si>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</si>
  <si>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</si>
  <si>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</si>
  <si>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</si>
  <si>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</si>
  <si>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</si>
  <si>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</si>
  <si>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</si>
  <si>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</si>
  <si>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</si>
  <si>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</si>
  <si>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</si>
  <si>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</si>
  <si>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</si>
  <si>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</si>
  <si>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</si>
  <si>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</si>
  <si>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</si>
  <si>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</si>
  <si>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</si>
  <si>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ТП№64</t>
  </si>
  <si>
    <t>ТМ-400/10/0,4</t>
  </si>
  <si>
    <t>ТМГ-400/10/0,4</t>
  </si>
  <si>
    <t>Силовой Тр-р 10/0,4</t>
  </si>
  <si>
    <t>АТО_O_Ч2_30 № 31 19.02.2024 ПО "ЧЭС" ПКГУП "КЭС"</t>
  </si>
  <si>
    <t>Замена силового трансформатора</t>
  </si>
  <si>
    <t>не требутся</t>
  </si>
  <si>
    <t>ПКГУП "КЭС"</t>
  </si>
  <si>
    <t>Модернизация</t>
  </si>
  <si>
    <t>закупка не проведена</t>
  </si>
  <si>
    <t>Модернизация ТП№64 (замена силового трансформатора ТМ-400 кВА на ТМГ-400 кВА), г. Чернушка, ул. Коммунистическая</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</si>
  <si>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</si>
  <si>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</si>
  <si>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</si>
  <si>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</si>
  <si>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</si>
  <si>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</si>
  <si>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</si>
  <si>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</si>
  <si>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</si>
  <si>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</si>
  <si>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</si>
  <si>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</si>
  <si>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</si>
  <si>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</si>
  <si>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</si>
  <si>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</si>
  <si>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</si>
  <si>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</si>
  <si>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</si>
  <si>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1971 года выпуска  на трансформатор с пониженными потерями. Срок службы 53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</si>
  <si>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</si>
  <si>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</si>
  <si>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2026 год</t>
  </si>
  <si>
    <t>0,71 млн руб с НДС</t>
  </si>
  <si>
    <t>0,59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</si>
</sst>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2566851.8354838127</c:v>
                </c:pt>
                <c:pt idx="3">
                  <c:v>4306458.0931708077</c:v>
                </c:pt>
                <c:pt idx="4">
                  <c:v>6216277.138756589</c:v>
                </c:pt>
                <c:pt idx="5">
                  <c:v>8313264.0616978984</c:v>
                </c:pt>
                <c:pt idx="6">
                  <c:v>10616086.584806938</c:v>
                </c:pt>
                <c:pt idx="7">
                  <c:v>13145300.135384552</c:v>
                </c:pt>
                <c:pt idx="8">
                  <c:v>15923540.992882669</c:v>
                </c:pt>
                <c:pt idx="9">
                  <c:v>18975739.394978046</c:v>
                </c:pt>
                <c:pt idx="10">
                  <c:v>22329354.681164507</c:v>
                </c:pt>
                <c:pt idx="11">
                  <c:v>26014634.77097575</c:v>
                </c:pt>
                <c:pt idx="12">
                  <c:v>30064902.514933974</c:v>
                </c:pt>
                <c:pt idx="13">
                  <c:v>34516871.722712994</c:v>
                </c:pt>
                <c:pt idx="14">
                  <c:v>39410995.967498407</c:v>
                </c:pt>
                <c:pt idx="15">
                  <c:v>44791853.591097437</c:v>
                </c:pt>
                <c:pt idx="16">
                  <c:v>50708572.69428958</c:v>
                </c:pt>
              </c:numCache>
            </c:numRef>
          </c:val>
          <c:smooth val="0"/>
          <c:extLst>
            <c:ext xmlns:c16="http://schemas.microsoft.com/office/drawing/2014/chart" uri="{C3380CC4-5D6E-409C-BE32-E72D297353CC}">
              <c16:uniqueId val="{00000000-5F8F-4284-833E-FFDAA994CA4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1406616.443016907</c:v>
                </c:pt>
                <c:pt idx="3">
                  <c:v>1362366.8710838717</c:v>
                </c:pt>
                <c:pt idx="4">
                  <c:v>1323600.3994642599</c:v>
                </c:pt>
                <c:pt idx="5">
                  <c:v>1286121.3515386553</c:v>
                </c:pt>
                <c:pt idx="6">
                  <c:v>1249879.8052607509</c:v>
                </c:pt>
                <c:pt idx="7">
                  <c:v>1214828.1281773846</c:v>
                </c:pt>
                <c:pt idx="8">
                  <c:v>1180920.8473699836</c:v>
                </c:pt>
                <c:pt idx="9">
                  <c:v>1148114.5288810679</c:v>
                </c:pt>
                <c:pt idx="10">
                  <c:v>1116367.6657712576</c:v>
                </c:pt>
                <c:pt idx="11">
                  <c:v>1085640.5740395931</c:v>
                </c:pt>
                <c:pt idx="12">
                  <c:v>1055895.2957178601</c:v>
                </c:pt>
                <c:pt idx="13">
                  <c:v>1027095.5085190672</c:v>
                </c:pt>
                <c:pt idx="14">
                  <c:v>999206.44148220983</c:v>
                </c:pt>
                <c:pt idx="15">
                  <c:v>972194.79611075029</c:v>
                </c:pt>
                <c:pt idx="16">
                  <c:v>946028.67255166313</c:v>
                </c:pt>
              </c:numCache>
            </c:numRef>
          </c:val>
          <c:smooth val="0"/>
          <c:extLst>
            <c:ext xmlns:c16="http://schemas.microsoft.com/office/drawing/2014/chart" uri="{C3380CC4-5D6E-409C-BE32-E72D297353CC}">
              <c16:uniqueId val="{00000001-5F8F-4284-833E-FFDAA994CA4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554</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549</v>
      </c>
    </row>
    <row r="42" spans="1:24" ht="47.25" x14ac:dyDescent="0.25">
      <c r="A42" s="18" t="s">
        <v>49</v>
      </c>
      <c r="B42" s="24" t="s">
        <v>50</v>
      </c>
      <c r="C42" s="17" t="s">
        <v>549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550</v>
      </c>
    </row>
    <row r="47" spans="1:24" ht="18.75" customHeight="1" x14ac:dyDescent="0.25">
      <c r="A47" s="21"/>
      <c r="B47" s="22"/>
      <c r="C47" s="23"/>
    </row>
    <row r="48" spans="1:24" ht="31.5" x14ac:dyDescent="0.25">
      <c r="A48" s="18" t="s">
        <v>59</v>
      </c>
      <c r="B48" s="24" t="s">
        <v>60</v>
      </c>
      <c r="C48" s="25" t="s">
        <v>555</v>
      </c>
    </row>
    <row r="49" spans="1:3" ht="31.5" x14ac:dyDescent="0.25">
      <c r="A49" s="18" t="s">
        <v>61</v>
      </c>
      <c r="B49" s="24" t="s">
        <v>62</v>
      </c>
      <c r="C49" s="25" t="s">
        <v>556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ТП№64 (замена силового трансформатора ТМ-400 кВА на ТМГ-400 кВА), г. Чернушка, ул. Коммунистическая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0.87624447009532236</v>
      </c>
      <c r="D24" s="196">
        <v>0</v>
      </c>
      <c r="E24" s="196">
        <v>0</v>
      </c>
      <c r="F24" s="197">
        <v>0</v>
      </c>
      <c r="G24" s="196">
        <v>0</v>
      </c>
      <c r="H24" s="196">
        <v>0</v>
      </c>
      <c r="I24" s="196">
        <v>0</v>
      </c>
      <c r="J24" s="196">
        <v>0</v>
      </c>
      <c r="K24" s="196">
        <v>0</v>
      </c>
      <c r="L24" s="196">
        <v>0.87624447009532236</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0.87624447009532236</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0.87624447009532236</v>
      </c>
      <c r="D27" s="26">
        <v>0</v>
      </c>
      <c r="E27" s="26">
        <v>0</v>
      </c>
      <c r="F27" s="203">
        <v>0</v>
      </c>
      <c r="G27" s="26">
        <v>0</v>
      </c>
      <c r="H27" s="26">
        <v>0</v>
      </c>
      <c r="I27" s="26">
        <v>0</v>
      </c>
      <c r="J27" s="26">
        <v>0</v>
      </c>
      <c r="K27" s="26">
        <v>0</v>
      </c>
      <c r="L27" s="26">
        <v>0.87624447009532236</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0.87624447009532236</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0.73020372507943532</v>
      </c>
      <c r="D30" s="200">
        <v>0</v>
      </c>
      <c r="E30" s="200">
        <v>0</v>
      </c>
      <c r="F30" s="200">
        <v>0</v>
      </c>
      <c r="G30" s="200">
        <v>0</v>
      </c>
      <c r="H30" s="200">
        <v>0</v>
      </c>
      <c r="I30" s="200">
        <v>0</v>
      </c>
      <c r="J30" s="200">
        <v>0</v>
      </c>
      <c r="K30" s="200">
        <v>0</v>
      </c>
      <c r="L30" s="200">
        <v>0.73020372507943532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0.73020372507943532</v>
      </c>
      <c r="AG30" s="200">
        <v>0</v>
      </c>
    </row>
    <row r="31" spans="1:37" x14ac:dyDescent="0.25">
      <c r="A31" s="201" t="s">
        <v>357</v>
      </c>
      <c r="B31" s="202" t="s">
        <v>358</v>
      </c>
      <c r="C31" s="200">
        <v>7.3020372507943535E-2</v>
      </c>
      <c r="D31" s="200">
        <v>0</v>
      </c>
      <c r="E31" s="26">
        <v>0</v>
      </c>
      <c r="F31" s="26">
        <v>0</v>
      </c>
      <c r="G31" s="200">
        <v>0</v>
      </c>
      <c r="H31" s="26">
        <v>0</v>
      </c>
      <c r="I31" s="26">
        <v>0</v>
      </c>
      <c r="J31" s="200">
        <v>0</v>
      </c>
      <c r="K31" s="26">
        <v>0</v>
      </c>
      <c r="L31" s="26">
        <v>7.3020372507943535E-2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7.3020372507943535E-2</v>
      </c>
      <c r="AG31" s="200">
        <v>0</v>
      </c>
    </row>
    <row r="32" spans="1:37" ht="31.5" x14ac:dyDescent="0.25">
      <c r="A32" s="201" t="s">
        <v>359</v>
      </c>
      <c r="B32" s="202" t="s">
        <v>360</v>
      </c>
      <c r="C32" s="200">
        <v>0.18255093126985883</v>
      </c>
      <c r="D32" s="200">
        <v>0</v>
      </c>
      <c r="E32" s="26">
        <v>0</v>
      </c>
      <c r="F32" s="26">
        <v>0</v>
      </c>
      <c r="G32" s="200">
        <v>0</v>
      </c>
      <c r="H32" s="26">
        <v>0</v>
      </c>
      <c r="I32" s="26">
        <v>0</v>
      </c>
      <c r="J32" s="200">
        <v>0</v>
      </c>
      <c r="K32" s="26">
        <v>0</v>
      </c>
      <c r="L32" s="26">
        <v>0.18255093126985883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0.18255093126985883</v>
      </c>
      <c r="AG32" s="200">
        <v>0</v>
      </c>
    </row>
    <row r="33" spans="1:33" x14ac:dyDescent="0.25">
      <c r="A33" s="201" t="s">
        <v>361</v>
      </c>
      <c r="B33" s="202" t="s">
        <v>362</v>
      </c>
      <c r="C33" s="200">
        <v>0.43812223504766112</v>
      </c>
      <c r="D33" s="200">
        <v>0</v>
      </c>
      <c r="E33" s="26">
        <v>0</v>
      </c>
      <c r="F33" s="26">
        <v>0</v>
      </c>
      <c r="G33" s="200">
        <v>0</v>
      </c>
      <c r="H33" s="26">
        <v>0</v>
      </c>
      <c r="I33" s="26">
        <v>0</v>
      </c>
      <c r="J33" s="200">
        <v>0</v>
      </c>
      <c r="K33" s="26">
        <v>0</v>
      </c>
      <c r="L33" s="26">
        <v>0.43812223504766112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0.43812223504766112</v>
      </c>
      <c r="AG33" s="200">
        <v>0</v>
      </c>
    </row>
    <row r="34" spans="1:33" x14ac:dyDescent="0.25">
      <c r="A34" s="201" t="s">
        <v>363</v>
      </c>
      <c r="B34" s="202" t="s">
        <v>364</v>
      </c>
      <c r="C34" s="200">
        <v>3.6510186253971767E-2</v>
      </c>
      <c r="D34" s="200">
        <v>0</v>
      </c>
      <c r="E34" s="26">
        <v>0</v>
      </c>
      <c r="F34" s="26">
        <v>0</v>
      </c>
      <c r="G34" s="200">
        <v>0</v>
      </c>
      <c r="H34" s="26">
        <v>0</v>
      </c>
      <c r="I34" s="26">
        <v>0</v>
      </c>
      <c r="J34" s="200">
        <v>0</v>
      </c>
      <c r="K34" s="26">
        <v>0</v>
      </c>
      <c r="L34" s="26">
        <v>3.6510186253971767E-2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3.6510186253971767E-2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0.73020372507943532</v>
      </c>
      <c r="D55" s="200">
        <v>0</v>
      </c>
      <c r="E55" s="200">
        <v>0</v>
      </c>
      <c r="F55" s="200">
        <v>0</v>
      </c>
      <c r="G55" s="200">
        <v>0</v>
      </c>
      <c r="H55" s="200">
        <v>0</v>
      </c>
      <c r="I55" s="200">
        <v>0</v>
      </c>
      <c r="J55" s="200">
        <v>0</v>
      </c>
      <c r="K55" s="200">
        <v>0</v>
      </c>
      <c r="L55" s="200">
        <v>0.73020372507943532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0.73020372507943532</v>
      </c>
      <c r="AG55" s="200">
        <v>0</v>
      </c>
    </row>
    <row r="56" spans="1:33" x14ac:dyDescent="0.25">
      <c r="A56" s="146" t="s">
        <v>396</v>
      </c>
      <c r="B56" s="202" t="s">
        <v>397</v>
      </c>
      <c r="C56" s="26">
        <v>0.73020372507943532</v>
      </c>
      <c r="D56" s="26">
        <v>0</v>
      </c>
      <c r="E56" s="26">
        <v>0</v>
      </c>
      <c r="F56" s="26">
        <v>0</v>
      </c>
      <c r="G56" s="26">
        <v>0</v>
      </c>
      <c r="H56" s="26">
        <v>0</v>
      </c>
      <c r="I56" s="26">
        <v>0</v>
      </c>
      <c r="J56" s="26">
        <v>0</v>
      </c>
      <c r="K56" s="26">
        <v>0</v>
      </c>
      <c r="L56" s="26">
        <v>0.73020372507943532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0.73020372507943532</v>
      </c>
      <c r="AG56" s="200">
        <v>0</v>
      </c>
    </row>
    <row r="57" spans="1:33" x14ac:dyDescent="0.25">
      <c r="A57" s="146" t="s">
        <v>398</v>
      </c>
      <c r="B57" s="202" t="s">
        <v>399</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0.73020372507943532</v>
      </c>
      <c r="D64" s="221">
        <v>0</v>
      </c>
      <c r="E64" s="221">
        <v>0</v>
      </c>
      <c r="F64" s="221">
        <v>0</v>
      </c>
      <c r="G64" s="221">
        <v>0</v>
      </c>
      <c r="H64" s="221">
        <v>0</v>
      </c>
      <c r="I64" s="221">
        <v>0</v>
      </c>
      <c r="J64" s="221">
        <v>0</v>
      </c>
      <c r="K64" s="221">
        <v>0</v>
      </c>
      <c r="L64" s="221">
        <v>0.73020372507943532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0.73020372507943532</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ТП№64 (замена силового трансформатора ТМ-400 кВА на ТМГ-400 кВА), г. Чернушка, ул. Коммунистическая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2025</v>
      </c>
      <c r="E26" s="157" t="s">
        <v>83</v>
      </c>
      <c r="F26" s="157" t="s">
        <v>83</v>
      </c>
      <c r="G26" s="157">
        <v>0.4</v>
      </c>
      <c r="H26" s="157" t="s">
        <v>83</v>
      </c>
      <c r="I26" s="157">
        <v>0</v>
      </c>
      <c r="J26" s="157" t="s">
        <v>83</v>
      </c>
      <c r="K26" s="157" t="s">
        <v>83</v>
      </c>
      <c r="L26" s="157">
        <v>0</v>
      </c>
      <c r="M26" s="157" t="s">
        <v>83</v>
      </c>
      <c r="N26" s="157">
        <v>0</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O_Ч2_30</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ТП№64 (замена силового трансформатора ТМ-400 кВА на ТМГ-400 кВА), г. Чернушка, ул. Коммунистическая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ТП№64 (замена силового трансформатора ТМ-400 кВА на ТМГ-400 кВА), г. Чернушка, ул. Коммунистическая</v>
      </c>
    </row>
    <row r="22" spans="1:2" s="134" customFormat="1" ht="16.5" thickBot="1" x14ac:dyDescent="0.3">
      <c r="A22" s="167" t="s">
        <v>469</v>
      </c>
      <c r="B22" s="168" t="s">
        <v>532</v>
      </c>
    </row>
    <row r="23" spans="1:2" s="134" customFormat="1" ht="16.5" thickBot="1" x14ac:dyDescent="0.3">
      <c r="A23" s="167" t="s">
        <v>470</v>
      </c>
      <c r="B23" s="168" t="s">
        <v>529</v>
      </c>
    </row>
    <row r="24" spans="1:2" s="134" customFormat="1" ht="16.5" thickBot="1" x14ac:dyDescent="0.3">
      <c r="A24" s="167" t="s">
        <v>471</v>
      </c>
      <c r="B24" s="168" t="s">
        <v>533</v>
      </c>
    </row>
    <row r="25" spans="1:2" s="134" customFormat="1" ht="16.5" thickBot="1" x14ac:dyDescent="0.3">
      <c r="A25" s="169" t="s">
        <v>472</v>
      </c>
      <c r="B25" s="168">
        <v>2025</v>
      </c>
    </row>
    <row r="26" spans="1:2" s="134" customFormat="1" ht="16.5" thickBot="1" x14ac:dyDescent="0.3">
      <c r="A26" s="170" t="s">
        <v>473</v>
      </c>
      <c r="B26" s="168" t="s">
        <v>534</v>
      </c>
    </row>
    <row r="27" spans="1:2" s="134" customFormat="1" ht="29.25" thickBot="1" x14ac:dyDescent="0.3">
      <c r="A27" s="171" t="s">
        <v>474</v>
      </c>
      <c r="B27" s="172">
        <v>0.87624447009532236</v>
      </c>
    </row>
    <row r="28" spans="1:2" s="134" customFormat="1" ht="16.5" thickBot="1" x14ac:dyDescent="0.3">
      <c r="A28" s="173" t="s">
        <v>475</v>
      </c>
      <c r="B28" s="172" t="s">
        <v>535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ТП№64 (замена силового трансформатора ТМ-400 кВА на ТМГ-400 кВА), г. Чернушка, ул. Коммунистическая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ТП№64 (замена силового трансформатора ТМ-400 кВА на ТМГ-400 кВА), г. Чернушка, ул. Коммунистическая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1971</v>
      </c>
      <c r="J25" s="17">
        <v>2025</v>
      </c>
      <c r="K25" s="17">
        <v>1972</v>
      </c>
      <c r="L25" s="17">
        <v>10</v>
      </c>
      <c r="M25" s="17">
        <v>10</v>
      </c>
      <c r="N25" s="17">
        <v>0.4</v>
      </c>
      <c r="O25" s="17">
        <v>0.4</v>
      </c>
      <c r="P25" s="17">
        <v>1990</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ТП№64 (замена силового трансформатора ТМ-400 кВА на ТМГ-400 кВА), г. Чернушка, ул. Коммунистическая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O_Ч2_30</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ТП№64 (замена силового трансформатора ТМ-400 кВА на ТМГ-400 кВА), г. Чернушка, ул. Коммунистическая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551</v>
      </c>
    </row>
    <row r="23" spans="1:3" ht="42.75" customHeight="1" x14ac:dyDescent="0.25">
      <c r="A23" s="49" t="s">
        <v>15</v>
      </c>
      <c r="B23" s="50" t="s">
        <v>137</v>
      </c>
      <c r="C23" s="25" t="s">
        <v>531</v>
      </c>
    </row>
    <row r="24" spans="1:3" ht="63" customHeight="1" x14ac:dyDescent="0.25">
      <c r="A24" s="49" t="s">
        <v>17</v>
      </c>
      <c r="B24" s="50" t="s">
        <v>138</v>
      </c>
      <c r="C24" s="25" t="s">
        <v>533</v>
      </c>
    </row>
    <row r="25" spans="1:3" ht="63" customHeight="1" x14ac:dyDescent="0.25">
      <c r="A25" s="49" t="s">
        <v>19</v>
      </c>
      <c r="B25" s="50" t="s">
        <v>139</v>
      </c>
      <c r="C25" s="25" t="s">
        <v>189</v>
      </c>
    </row>
    <row r="26" spans="1:3" ht="42.75" customHeight="1" x14ac:dyDescent="0.25">
      <c r="A26" s="49" t="s">
        <v>21</v>
      </c>
      <c r="B26" s="50" t="s">
        <v>140</v>
      </c>
      <c r="C26" s="25" t="s">
        <v>552</v>
      </c>
    </row>
    <row r="27" spans="1:3" ht="42.75" customHeight="1" x14ac:dyDescent="0.25">
      <c r="A27" s="49" t="s">
        <v>23</v>
      </c>
      <c r="B27" s="50" t="s">
        <v>141</v>
      </c>
      <c r="C27" s="25" t="s">
        <v>553</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ТП№64 (замена силового трансформатора ТМ-400 кВА на ТМГ-400 кВА), г. Чернушка, ул. Коммунистическая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ТП№64 (замена силового трансформатора ТМ-400 кВА на ТМГ-400 кВА), г. Чернушка, ул. Коммунистическая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O_Ч2_30</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ТП№64 (замена силового трансформатора ТМ-400 кВА на ТМГ-400 кВА), г. Чернушка, ул. Коммунистическая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730203.72507943527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18352252.583859988</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20862.963573698151</v>
      </c>
      <c r="E65" s="109">
        <f t="shared" si="10"/>
        <v>20862.963573698151</v>
      </c>
      <c r="F65" s="109">
        <f t="shared" si="10"/>
        <v>20862.963573698151</v>
      </c>
      <c r="G65" s="109">
        <f t="shared" si="10"/>
        <v>20862.963573698151</v>
      </c>
      <c r="H65" s="109">
        <f t="shared" si="10"/>
        <v>20862.963573698151</v>
      </c>
      <c r="I65" s="109">
        <f t="shared" si="10"/>
        <v>20862.963573698151</v>
      </c>
      <c r="J65" s="109">
        <f t="shared" si="10"/>
        <v>20862.963573698151</v>
      </c>
      <c r="K65" s="109">
        <f t="shared" si="10"/>
        <v>20862.963573698151</v>
      </c>
      <c r="L65" s="109">
        <f t="shared" si="10"/>
        <v>20862.963573698151</v>
      </c>
      <c r="M65" s="109">
        <f t="shared" si="10"/>
        <v>20862.963573698151</v>
      </c>
      <c r="N65" s="109">
        <f t="shared" si="10"/>
        <v>20862.963573698151</v>
      </c>
      <c r="O65" s="109">
        <f t="shared" si="10"/>
        <v>20862.963573698151</v>
      </c>
      <c r="P65" s="109">
        <f t="shared" si="10"/>
        <v>20862.963573698151</v>
      </c>
      <c r="Q65" s="109">
        <f t="shared" si="10"/>
        <v>20862.963573698151</v>
      </c>
      <c r="R65" s="109">
        <f t="shared" si="10"/>
        <v>20862.963573698151</v>
      </c>
      <c r="S65" s="109">
        <f t="shared" si="10"/>
        <v>20862.963573698151</v>
      </c>
      <c r="T65" s="109">
        <f t="shared" si="10"/>
        <v>20862.963573698151</v>
      </c>
      <c r="U65" s="109">
        <f t="shared" si="10"/>
        <v>20862.963573698151</v>
      </c>
      <c r="V65" s="109">
        <f t="shared" si="10"/>
        <v>20862.963573698151</v>
      </c>
      <c r="W65" s="109">
        <f t="shared" si="10"/>
        <v>20862.963573698151</v>
      </c>
    </row>
    <row r="66" spans="1:23" ht="11.25" customHeight="1" x14ac:dyDescent="0.25">
      <c r="A66" s="74" t="s">
        <v>237</v>
      </c>
      <c r="B66" s="109">
        <f>IF(AND(B45&gt;$B$92,B45&lt;=$B$92+$B$27),B65,0)</f>
        <v>0</v>
      </c>
      <c r="C66" s="109">
        <f t="shared" ref="C66:W66" si="11">IF(AND(C45&gt;$B$92,C45&lt;=$B$92+$B$27),C65+B66,0)</f>
        <v>0</v>
      </c>
      <c r="D66" s="109">
        <f t="shared" si="11"/>
        <v>20862.963573698151</v>
      </c>
      <c r="E66" s="109">
        <f t="shared" si="11"/>
        <v>41725.927147396302</v>
      </c>
      <c r="F66" s="109">
        <f t="shared" si="11"/>
        <v>62588.890721094453</v>
      </c>
      <c r="G66" s="109">
        <f t="shared" si="11"/>
        <v>83451.854294792603</v>
      </c>
      <c r="H66" s="109">
        <f t="shared" si="11"/>
        <v>104314.81786849076</v>
      </c>
      <c r="I66" s="109">
        <f t="shared" si="11"/>
        <v>125177.78144218892</v>
      </c>
      <c r="J66" s="109">
        <f t="shared" si="11"/>
        <v>146040.74501588708</v>
      </c>
      <c r="K66" s="109">
        <f t="shared" si="11"/>
        <v>166903.70858958524</v>
      </c>
      <c r="L66" s="109">
        <f t="shared" si="11"/>
        <v>187766.67216328339</v>
      </c>
      <c r="M66" s="109">
        <f t="shared" si="11"/>
        <v>208629.63573698155</v>
      </c>
      <c r="N66" s="109">
        <f t="shared" si="11"/>
        <v>229492.59931067971</v>
      </c>
      <c r="O66" s="109">
        <f t="shared" si="11"/>
        <v>250355.56288437787</v>
      </c>
      <c r="P66" s="109">
        <f t="shared" si="11"/>
        <v>271218.52645807603</v>
      </c>
      <c r="Q66" s="109">
        <f t="shared" si="11"/>
        <v>292081.49003177416</v>
      </c>
      <c r="R66" s="109">
        <f t="shared" si="11"/>
        <v>312944.45360547228</v>
      </c>
      <c r="S66" s="109">
        <f t="shared" si="11"/>
        <v>333807.41717917041</v>
      </c>
      <c r="T66" s="109">
        <f t="shared" si="11"/>
        <v>354670.38075286854</v>
      </c>
      <c r="U66" s="109">
        <f t="shared" si="11"/>
        <v>375533.34432656667</v>
      </c>
      <c r="V66" s="109">
        <f t="shared" si="11"/>
        <v>396396.3079002648</v>
      </c>
      <c r="W66" s="109">
        <f t="shared" si="11"/>
        <v>417259.27147396293</v>
      </c>
    </row>
    <row r="67" spans="1:23" ht="25.5" customHeight="1" x14ac:dyDescent="0.25">
      <c r="A67" s="110" t="s">
        <v>238</v>
      </c>
      <c r="B67" s="106">
        <f t="shared" ref="B67:W67" si="12">B64-B65</f>
        <v>0</v>
      </c>
      <c r="C67" s="106">
        <f t="shared" si="12"/>
        <v>1867174.4212495829</v>
      </c>
      <c r="D67" s="106">
        <f>D64-D65</f>
        <v>1977167.6608889918</v>
      </c>
      <c r="E67" s="106">
        <f t="shared" si="12"/>
        <v>2172893.5952582713</v>
      </c>
      <c r="F67" s="106">
        <f t="shared" si="12"/>
        <v>2388093.8730609259</v>
      </c>
      <c r="G67" s="106">
        <f t="shared" si="12"/>
        <v>2624733.6581684444</v>
      </c>
      <c r="H67" s="106">
        <f t="shared" si="12"/>
        <v>2884978.8319641273</v>
      </c>
      <c r="I67" s="106">
        <f t="shared" si="12"/>
        <v>3171216.703519851</v>
      </c>
      <c r="J67" s="106">
        <f t="shared" si="12"/>
        <v>3486078.8746126094</v>
      </c>
      <c r="K67" s="106">
        <f t="shared" si="12"/>
        <v>3832466.485309727</v>
      </c>
      <c r="L67" s="106">
        <f t="shared" si="12"/>
        <v>4213578.0896259733</v>
      </c>
      <c r="M67" s="106">
        <f t="shared" si="12"/>
        <v>4632940.4370447695</v>
      </c>
      <c r="N67" s="106">
        <f t="shared" si="12"/>
        <v>5094442.4647663413</v>
      </c>
      <c r="O67" s="106">
        <f t="shared" si="12"/>
        <v>5602372.8376929704</v>
      </c>
      <c r="P67" s="106">
        <f t="shared" si="12"/>
        <v>6161461.4087125836</v>
      </c>
      <c r="Q67" s="106">
        <f t="shared" si="12"/>
        <v>6776925.0111578107</v>
      </c>
      <c r="R67" s="106">
        <f t="shared" si="12"/>
        <v>7454518.038798647</v>
      </c>
      <c r="S67" s="106">
        <f t="shared" si="12"/>
        <v>8200588.3168153595</v>
      </c>
      <c r="T67" s="106">
        <f t="shared" si="12"/>
        <v>9022138.820383925</v>
      </c>
      <c r="U67" s="106">
        <f t="shared" si="12"/>
        <v>9926895.8563311566</v>
      </c>
      <c r="V67" s="106">
        <f t="shared" si="12"/>
        <v>10923384.388379905</v>
      </c>
      <c r="W67" s="106">
        <f t="shared" si="12"/>
        <v>12021011.258470457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1977167.6608889918</v>
      </c>
      <c r="E69" s="105">
        <f>E67+E68</f>
        <v>2172893.5952582713</v>
      </c>
      <c r="F69" s="105">
        <f t="shared" ref="F69:W69" si="14">F67-F68</f>
        <v>2388093.8730609259</v>
      </c>
      <c r="G69" s="105">
        <f t="shared" si="14"/>
        <v>2624733.6581684444</v>
      </c>
      <c r="H69" s="105">
        <f t="shared" si="14"/>
        <v>2884978.8319641273</v>
      </c>
      <c r="I69" s="105">
        <f t="shared" si="14"/>
        <v>3171216.703519851</v>
      </c>
      <c r="J69" s="105">
        <f t="shared" si="14"/>
        <v>3486078.8746126094</v>
      </c>
      <c r="K69" s="105">
        <f t="shared" si="14"/>
        <v>3832466.485309727</v>
      </c>
      <c r="L69" s="105">
        <f t="shared" si="14"/>
        <v>4213578.0896259733</v>
      </c>
      <c r="M69" s="105">
        <f t="shared" si="14"/>
        <v>4632940.4370447695</v>
      </c>
      <c r="N69" s="105">
        <f t="shared" si="14"/>
        <v>5094442.4647663413</v>
      </c>
      <c r="O69" s="105">
        <f t="shared" si="14"/>
        <v>5602372.8376929704</v>
      </c>
      <c r="P69" s="105">
        <f t="shared" si="14"/>
        <v>6161461.4087125836</v>
      </c>
      <c r="Q69" s="105">
        <f t="shared" si="14"/>
        <v>6776925.0111578107</v>
      </c>
      <c r="R69" s="105">
        <f t="shared" si="14"/>
        <v>7454518.038798647</v>
      </c>
      <c r="S69" s="105">
        <f t="shared" si="14"/>
        <v>8200588.3168153595</v>
      </c>
      <c r="T69" s="105">
        <f t="shared" si="14"/>
        <v>9022138.820383925</v>
      </c>
      <c r="U69" s="105">
        <f t="shared" si="14"/>
        <v>9926895.8563311566</v>
      </c>
      <c r="V69" s="105">
        <f t="shared" si="14"/>
        <v>10923384.388379905</v>
      </c>
      <c r="W69" s="105">
        <f t="shared" si="14"/>
        <v>12021011.258470457</v>
      </c>
    </row>
    <row r="70" spans="1:23" ht="12" customHeight="1" x14ac:dyDescent="0.25">
      <c r="A70" s="74" t="s">
        <v>208</v>
      </c>
      <c r="B70" s="102">
        <f t="shared" ref="B70:W70" si="15">-IF(B69&gt;0, B69*$B$35, 0)</f>
        <v>0</v>
      </c>
      <c r="C70" s="102">
        <f t="shared" si="15"/>
        <v>-373434.88424991659</v>
      </c>
      <c r="D70" s="102">
        <f t="shared" si="15"/>
        <v>-395433.53217779839</v>
      </c>
      <c r="E70" s="102">
        <f t="shared" si="15"/>
        <v>-434578.71905165428</v>
      </c>
      <c r="F70" s="102">
        <f t="shared" si="15"/>
        <v>-477618.7746121852</v>
      </c>
      <c r="G70" s="102">
        <f t="shared" si="15"/>
        <v>-524946.73163368891</v>
      </c>
      <c r="H70" s="102">
        <f t="shared" si="15"/>
        <v>-576995.76639282552</v>
      </c>
      <c r="I70" s="102">
        <f t="shared" si="15"/>
        <v>-634243.34070397029</v>
      </c>
      <c r="J70" s="102">
        <f t="shared" si="15"/>
        <v>-697215.7749225219</v>
      </c>
      <c r="K70" s="102">
        <f t="shared" si="15"/>
        <v>-766493.29706194543</v>
      </c>
      <c r="L70" s="102">
        <f t="shared" si="15"/>
        <v>-842715.61792519467</v>
      </c>
      <c r="M70" s="102">
        <f t="shared" si="15"/>
        <v>-926588.08740895393</v>
      </c>
      <c r="N70" s="102">
        <f t="shared" si="15"/>
        <v>-1018888.4929532683</v>
      </c>
      <c r="O70" s="102">
        <f t="shared" si="15"/>
        <v>-1120474.5675385941</v>
      </c>
      <c r="P70" s="102">
        <f t="shared" si="15"/>
        <v>-1232292.2817425167</v>
      </c>
      <c r="Q70" s="102">
        <f t="shared" si="15"/>
        <v>-1355385.0022315623</v>
      </c>
      <c r="R70" s="102">
        <f t="shared" si="15"/>
        <v>-1490903.6077597295</v>
      </c>
      <c r="S70" s="102">
        <f t="shared" si="15"/>
        <v>-1640117.6633630721</v>
      </c>
      <c r="T70" s="102">
        <f t="shared" si="15"/>
        <v>-1804427.7640767852</v>
      </c>
      <c r="U70" s="102">
        <f t="shared" si="15"/>
        <v>-1985379.1712662315</v>
      </c>
      <c r="V70" s="102">
        <f t="shared" si="15"/>
        <v>-2184676.8776759813</v>
      </c>
      <c r="W70" s="102">
        <f t="shared" si="15"/>
        <v>-2404202.2516940916</v>
      </c>
    </row>
    <row r="71" spans="1:23" ht="12.75" customHeight="1" thickBot="1" x14ac:dyDescent="0.3">
      <c r="A71" s="111" t="s">
        <v>241</v>
      </c>
      <c r="B71" s="112">
        <f t="shared" ref="B71:W71" si="16">B69+B70</f>
        <v>0</v>
      </c>
      <c r="C71" s="112">
        <f>C69+C70</f>
        <v>1493739.5369996664</v>
      </c>
      <c r="D71" s="112">
        <f t="shared" si="16"/>
        <v>1581734.1287111933</v>
      </c>
      <c r="E71" s="112">
        <f t="shared" si="16"/>
        <v>1738314.8762066171</v>
      </c>
      <c r="F71" s="112">
        <f t="shared" si="16"/>
        <v>1910475.0984487408</v>
      </c>
      <c r="G71" s="112">
        <f t="shared" si="16"/>
        <v>2099786.9265347556</v>
      </c>
      <c r="H71" s="112">
        <f t="shared" si="16"/>
        <v>2307983.0655713016</v>
      </c>
      <c r="I71" s="112">
        <f t="shared" si="16"/>
        <v>2536973.3628158807</v>
      </c>
      <c r="J71" s="112">
        <f t="shared" si="16"/>
        <v>2788863.0996900876</v>
      </c>
      <c r="K71" s="112">
        <f t="shared" si="16"/>
        <v>3065973.1882477817</v>
      </c>
      <c r="L71" s="112">
        <f t="shared" si="16"/>
        <v>3370862.4717007787</v>
      </c>
      <c r="M71" s="112">
        <f t="shared" si="16"/>
        <v>3706352.3496358157</v>
      </c>
      <c r="N71" s="112">
        <f t="shared" si="16"/>
        <v>4075553.9718130729</v>
      </c>
      <c r="O71" s="112">
        <f t="shared" si="16"/>
        <v>4481898.2701543765</v>
      </c>
      <c r="P71" s="112">
        <f t="shared" si="16"/>
        <v>4929169.1269700667</v>
      </c>
      <c r="Q71" s="112">
        <f t="shared" si="16"/>
        <v>5421540.0089262482</v>
      </c>
      <c r="R71" s="112">
        <f t="shared" si="16"/>
        <v>5963614.431038918</v>
      </c>
      <c r="S71" s="112">
        <f t="shared" si="16"/>
        <v>6560470.6534522874</v>
      </c>
      <c r="T71" s="112">
        <f t="shared" si="16"/>
        <v>7217711.0563071398</v>
      </c>
      <c r="U71" s="112">
        <f t="shared" si="16"/>
        <v>7941516.6850649249</v>
      </c>
      <c r="V71" s="112">
        <f t="shared" si="16"/>
        <v>8738707.510703925</v>
      </c>
      <c r="W71" s="112">
        <f t="shared" si="16"/>
        <v>9616809.0067763664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1977167.6608889918</v>
      </c>
      <c r="E74" s="106">
        <f t="shared" si="18"/>
        <v>2172893.5952582713</v>
      </c>
      <c r="F74" s="106">
        <f t="shared" si="18"/>
        <v>2388093.8730609259</v>
      </c>
      <c r="G74" s="106">
        <f t="shared" si="18"/>
        <v>2624733.6581684444</v>
      </c>
      <c r="H74" s="106">
        <f t="shared" si="18"/>
        <v>2884978.8319641273</v>
      </c>
      <c r="I74" s="106">
        <f t="shared" si="18"/>
        <v>3171216.703519851</v>
      </c>
      <c r="J74" s="106">
        <f t="shared" si="18"/>
        <v>3486078.8746126094</v>
      </c>
      <c r="K74" s="106">
        <f t="shared" si="18"/>
        <v>3832466.485309727</v>
      </c>
      <c r="L74" s="106">
        <f t="shared" si="18"/>
        <v>4213578.0896259733</v>
      </c>
      <c r="M74" s="106">
        <f t="shared" si="18"/>
        <v>4632940.4370447695</v>
      </c>
      <c r="N74" s="106">
        <f t="shared" si="18"/>
        <v>5094442.4647663413</v>
      </c>
      <c r="O74" s="106">
        <f t="shared" si="18"/>
        <v>5602372.8376929704</v>
      </c>
      <c r="P74" s="106">
        <f t="shared" si="18"/>
        <v>6161461.4087125836</v>
      </c>
      <c r="Q74" s="106">
        <f t="shared" si="18"/>
        <v>6776925.0111578107</v>
      </c>
      <c r="R74" s="106">
        <f t="shared" si="18"/>
        <v>7454518.038798647</v>
      </c>
      <c r="S74" s="106">
        <f t="shared" si="18"/>
        <v>8200588.3168153595</v>
      </c>
      <c r="T74" s="106">
        <f t="shared" si="18"/>
        <v>9022138.820383925</v>
      </c>
      <c r="U74" s="106">
        <f t="shared" si="18"/>
        <v>9926895.8563311566</v>
      </c>
      <c r="V74" s="106">
        <f t="shared" si="18"/>
        <v>10923384.388379905</v>
      </c>
      <c r="W74" s="106">
        <f t="shared" si="18"/>
        <v>12021011.258470457</v>
      </c>
    </row>
    <row r="75" spans="1:23" ht="12" customHeight="1" x14ac:dyDescent="0.25">
      <c r="A75" s="74" t="s">
        <v>236</v>
      </c>
      <c r="B75" s="102">
        <f t="shared" ref="B75:W75" si="19">B65</f>
        <v>0</v>
      </c>
      <c r="C75" s="102">
        <f t="shared" si="19"/>
        <v>0</v>
      </c>
      <c r="D75" s="102">
        <f t="shared" si="19"/>
        <v>20862.963573698151</v>
      </c>
      <c r="E75" s="102">
        <f t="shared" si="19"/>
        <v>20862.963573698151</v>
      </c>
      <c r="F75" s="102">
        <f t="shared" si="19"/>
        <v>20862.963573698151</v>
      </c>
      <c r="G75" s="102">
        <f t="shared" si="19"/>
        <v>20862.963573698151</v>
      </c>
      <c r="H75" s="102">
        <f t="shared" si="19"/>
        <v>20862.963573698151</v>
      </c>
      <c r="I75" s="102">
        <f t="shared" si="19"/>
        <v>20862.963573698151</v>
      </c>
      <c r="J75" s="102">
        <f t="shared" si="19"/>
        <v>20862.963573698151</v>
      </c>
      <c r="K75" s="102">
        <f t="shared" si="19"/>
        <v>20862.963573698151</v>
      </c>
      <c r="L75" s="102">
        <f t="shared" si="19"/>
        <v>20862.963573698151</v>
      </c>
      <c r="M75" s="102">
        <f t="shared" si="19"/>
        <v>20862.963573698151</v>
      </c>
      <c r="N75" s="102">
        <f t="shared" si="19"/>
        <v>20862.963573698151</v>
      </c>
      <c r="O75" s="102">
        <f t="shared" si="19"/>
        <v>20862.963573698151</v>
      </c>
      <c r="P75" s="102">
        <f t="shared" si="19"/>
        <v>20862.963573698151</v>
      </c>
      <c r="Q75" s="102">
        <f t="shared" si="19"/>
        <v>20862.963573698151</v>
      </c>
      <c r="R75" s="102">
        <f t="shared" si="19"/>
        <v>20862.963573698151</v>
      </c>
      <c r="S75" s="102">
        <f t="shared" si="19"/>
        <v>20862.963573698151</v>
      </c>
      <c r="T75" s="102">
        <f t="shared" si="19"/>
        <v>20862.963573698151</v>
      </c>
      <c r="U75" s="102">
        <f t="shared" si="19"/>
        <v>20862.963573698151</v>
      </c>
      <c r="V75" s="102">
        <f t="shared" si="19"/>
        <v>20862.963573698151</v>
      </c>
      <c r="W75" s="102">
        <f t="shared" si="19"/>
        <v>20862.963573698151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-395433.53217779839</v>
      </c>
      <c r="E77" s="109">
        <f>IF(SUM($B$70:E70)+SUM($B$77:D77)&gt;0,0,SUM($B$70:E70)-SUM($B$77:D77))</f>
        <v>-434578.71905165422</v>
      </c>
      <c r="F77" s="109">
        <f>IF(SUM($B$70:F70)+SUM($B$77:E77)&gt;0,0,SUM($B$70:F70)-SUM($B$77:E77))</f>
        <v>-477618.77461218508</v>
      </c>
      <c r="G77" s="109">
        <f>IF(SUM($B$70:G70)+SUM($B$77:F77)&gt;0,0,SUM($B$70:G70)-SUM($B$77:F77))</f>
        <v>-524946.73163368879</v>
      </c>
      <c r="H77" s="109">
        <f>IF(SUM($B$70:H70)+SUM($B$77:G77)&gt;0,0,SUM($B$70:H70)-SUM($B$77:G77))</f>
        <v>-576995.76639282564</v>
      </c>
      <c r="I77" s="109">
        <f>IF(SUM($B$70:I70)+SUM($B$77:H77)&gt;0,0,SUM($B$70:I70)-SUM($B$77:H77))</f>
        <v>-634243.34070397029</v>
      </c>
      <c r="J77" s="109">
        <f>IF(SUM($B$70:J70)+SUM($B$77:I77)&gt;0,0,SUM($B$70:J70)-SUM($B$77:I77))</f>
        <v>-697215.77492252178</v>
      </c>
      <c r="K77" s="109">
        <f>IF(SUM($B$70:K70)+SUM($B$77:J77)&gt;0,0,SUM($B$70:K70)-SUM($B$77:J77))</f>
        <v>-766493.29706194531</v>
      </c>
      <c r="L77" s="109">
        <f>IF(SUM($B$70:L70)+SUM($B$77:K77)&gt;0,0,SUM($B$70:L70)-SUM($B$77:K77))</f>
        <v>-842715.61792519502</v>
      </c>
      <c r="M77" s="109">
        <f>IF(SUM($B$70:M70)+SUM($B$77:L77)&gt;0,0,SUM($B$70:M70)-SUM($B$77:L77))</f>
        <v>-926588.08740895428</v>
      </c>
      <c r="N77" s="109">
        <f>IF(SUM($B$70:N70)+SUM($B$77:M77)&gt;0,0,SUM($B$70:N70)-SUM($B$77:M77))</f>
        <v>-1018888.4929532679</v>
      </c>
      <c r="O77" s="109">
        <f>IF(SUM($B$70:O70)+SUM($B$77:N77)&gt;0,0,SUM($B$70:O70)-SUM($B$77:N77))</f>
        <v>-1120474.5675385948</v>
      </c>
      <c r="P77" s="109">
        <f>IF(SUM($B$70:P70)+SUM($B$77:O77)&gt;0,0,SUM($B$70:P70)-SUM($B$77:O77))</f>
        <v>-1232292.2817425169</v>
      </c>
      <c r="Q77" s="109">
        <f>IF(SUM($B$70:Q70)+SUM($B$77:P77)&gt;0,0,SUM($B$70:Q70)-SUM($B$77:P77))</f>
        <v>-1355385.0022315625</v>
      </c>
      <c r="R77" s="109">
        <f>IF(SUM($B$70:R70)+SUM($B$77:Q77)&gt;0,0,SUM($B$70:R70)-SUM($B$77:Q77))</f>
        <v>-1490903.607759729</v>
      </c>
      <c r="S77" s="109">
        <f>IF(SUM($B$70:S70)+SUM($B$77:R77)&gt;0,0,SUM($B$70:S70)-SUM($B$77:R77))</f>
        <v>-1640117.663363073</v>
      </c>
      <c r="T77" s="109">
        <f>IF(SUM($B$70:T70)+SUM($B$77:S77)&gt;0,0,SUM($B$70:T70)-SUM($B$77:S77))</f>
        <v>-1804427.7640767843</v>
      </c>
      <c r="U77" s="109">
        <f>IF(SUM($B$70:U70)+SUM($B$77:T77)&gt;0,0,SUM($B$70:U70)-SUM($B$77:T77))</f>
        <v>-1985379.1712662317</v>
      </c>
      <c r="V77" s="109">
        <f>IF(SUM($B$70:V70)+SUM($B$77:U77)&gt;0,0,SUM($B$70:V70)-SUM($B$77:U77))</f>
        <v>-2184676.8776759803</v>
      </c>
      <c r="W77" s="109">
        <f>IF(SUM($B$70:W70)+SUM($B$77:V77)&gt;0,0,SUM($B$70:W70)-SUM($B$77:V77))</f>
        <v>-2404202.2516940907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1589476.5806091048</v>
      </c>
      <c r="E82" s="106">
        <f t="shared" si="24"/>
        <v>1739606.2576869952</v>
      </c>
      <c r="F82" s="106">
        <f t="shared" si="24"/>
        <v>1909819.0455857813</v>
      </c>
      <c r="G82" s="106">
        <f t="shared" si="24"/>
        <v>2096986.9229413096</v>
      </c>
      <c r="H82" s="106">
        <f t="shared" si="24"/>
        <v>2302822.5231090393</v>
      </c>
      <c r="I82" s="106">
        <f t="shared" si="24"/>
        <v>2529213.5505776145</v>
      </c>
      <c r="J82" s="106">
        <f t="shared" si="24"/>
        <v>2778240.8574981177</v>
      </c>
      <c r="K82" s="106">
        <f t="shared" si="24"/>
        <v>3052198.402095376</v>
      </c>
      <c r="L82" s="106">
        <f t="shared" si="24"/>
        <v>3353615.2861864595</v>
      </c>
      <c r="M82" s="106">
        <f t="shared" si="24"/>
        <v>3685280.0898112417</v>
      </c>
      <c r="N82" s="106">
        <f t="shared" si="24"/>
        <v>4050267.7439582222</v>
      </c>
      <c r="O82" s="106">
        <f t="shared" si="24"/>
        <v>4451969.2077790182</v>
      </c>
      <c r="P82" s="106">
        <f t="shared" si="24"/>
        <v>4894124.2447854113</v>
      </c>
      <c r="Q82" s="106">
        <f t="shared" si="24"/>
        <v>5380857.6235990319</v>
      </c>
      <c r="R82" s="106">
        <f t="shared" si="24"/>
        <v>5916719.1031921403</v>
      </c>
      <c r="S82" s="106">
        <f t="shared" si="24"/>
        <v>6506727.6005679211</v>
      </c>
      <c r="T82" s="106">
        <f t="shared" si="24"/>
        <v>7156419.9808675898</v>
      </c>
      <c r="U82" s="106">
        <f t="shared" si="24"/>
        <v>7871904.9563875077</v>
      </c>
      <c r="V82" s="106">
        <f t="shared" si="24"/>
        <v>8659922.6324163564</v>
      </c>
      <c r="W82" s="106">
        <f t="shared" si="24"/>
        <v>9527910.2946846168</v>
      </c>
    </row>
    <row r="83" spans="1:23" ht="12" customHeight="1" x14ac:dyDescent="0.25">
      <c r="A83" s="94" t="s">
        <v>248</v>
      </c>
      <c r="B83" s="106">
        <f>SUM($B$82:B82)</f>
        <v>0</v>
      </c>
      <c r="C83" s="106">
        <f>SUM(B82:C82)</f>
        <v>977375.2548747079</v>
      </c>
      <c r="D83" s="106">
        <f>SUM(B82:D82)</f>
        <v>2566851.8354838127</v>
      </c>
      <c r="E83" s="106">
        <f>SUM($B$82:E82)</f>
        <v>4306458.0931708077</v>
      </c>
      <c r="F83" s="106">
        <f>SUM($B$82:F82)</f>
        <v>6216277.138756589</v>
      </c>
      <c r="G83" s="106">
        <f>SUM($B$82:G82)</f>
        <v>8313264.0616978984</v>
      </c>
      <c r="H83" s="106">
        <f>SUM($B$82:H82)</f>
        <v>10616086.584806938</v>
      </c>
      <c r="I83" s="106">
        <f>SUM($B$82:I82)</f>
        <v>13145300.135384552</v>
      </c>
      <c r="J83" s="106">
        <f>SUM($B$82:J82)</f>
        <v>15923540.992882669</v>
      </c>
      <c r="K83" s="106">
        <f>SUM($B$82:K82)</f>
        <v>18975739.394978046</v>
      </c>
      <c r="L83" s="106">
        <f>SUM($B$82:L82)</f>
        <v>22329354.681164507</v>
      </c>
      <c r="M83" s="106">
        <f>SUM($B$82:M82)</f>
        <v>26014634.77097575</v>
      </c>
      <c r="N83" s="106">
        <f>SUM($B$82:N82)</f>
        <v>30064902.514933974</v>
      </c>
      <c r="O83" s="106">
        <f>SUM($B$82:O82)</f>
        <v>34516871.722712994</v>
      </c>
      <c r="P83" s="106">
        <f>SUM($B$82:P82)</f>
        <v>39410995.967498407</v>
      </c>
      <c r="Q83" s="106">
        <f>SUM($B$82:Q82)</f>
        <v>44791853.591097437</v>
      </c>
      <c r="R83" s="106">
        <f>SUM($B$82:R82)</f>
        <v>50708572.69428958</v>
      </c>
      <c r="S83" s="106">
        <f>SUM($B$82:S82)</f>
        <v>57215300.294857502</v>
      </c>
      <c r="T83" s="106">
        <f>SUM($B$82:T82)</f>
        <v>64371720.275725089</v>
      </c>
      <c r="U83" s="106">
        <f>SUM($B$82:U82)</f>
        <v>72243625.232112601</v>
      </c>
      <c r="V83" s="106">
        <f>SUM($B$82:V82)</f>
        <v>80903547.864528954</v>
      </c>
      <c r="W83" s="106">
        <f>SUM($B$82:W82)</f>
        <v>90431458.159213573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1406616.443016907</v>
      </c>
      <c r="E85" s="106">
        <f t="shared" si="26"/>
        <v>1362366.8710838717</v>
      </c>
      <c r="F85" s="106">
        <f t="shared" si="26"/>
        <v>1323600.3994642599</v>
      </c>
      <c r="G85" s="106">
        <f t="shared" si="26"/>
        <v>1286121.3515386553</v>
      </c>
      <c r="H85" s="106">
        <f t="shared" si="26"/>
        <v>1249879.8052607509</v>
      </c>
      <c r="I85" s="106">
        <f t="shared" si="26"/>
        <v>1214828.1281773846</v>
      </c>
      <c r="J85" s="106">
        <f t="shared" si="26"/>
        <v>1180920.8473699836</v>
      </c>
      <c r="K85" s="106">
        <f t="shared" si="26"/>
        <v>1148114.5288810679</v>
      </c>
      <c r="L85" s="106">
        <f t="shared" si="26"/>
        <v>1116367.6657712576</v>
      </c>
      <c r="M85" s="106">
        <f t="shared" si="26"/>
        <v>1085640.5740395931</v>
      </c>
      <c r="N85" s="106">
        <f t="shared" si="26"/>
        <v>1055895.2957178601</v>
      </c>
      <c r="O85" s="106">
        <f t="shared" si="26"/>
        <v>1027095.5085190672</v>
      </c>
      <c r="P85" s="106">
        <f t="shared" si="26"/>
        <v>999206.44148220983</v>
      </c>
      <c r="Q85" s="106">
        <f t="shared" si="26"/>
        <v>972194.79611075029</v>
      </c>
      <c r="R85" s="106">
        <f t="shared" si="26"/>
        <v>946028.67255166313</v>
      </c>
      <c r="S85" s="106">
        <f t="shared" si="26"/>
        <v>920677.50040601369</v>
      </c>
      <c r="T85" s="106">
        <f t="shared" si="26"/>
        <v>896111.97380147781</v>
      </c>
      <c r="U85" s="106">
        <f t="shared" si="26"/>
        <v>872303.99039250321</v>
      </c>
      <c r="V85" s="106">
        <f t="shared" si="26"/>
        <v>849226.5939853685</v>
      </c>
      <c r="W85" s="106">
        <f t="shared" si="26"/>
        <v>826853.92051367124</v>
      </c>
    </row>
    <row r="86" spans="1:23" ht="21.75" customHeight="1" x14ac:dyDescent="0.25">
      <c r="A86" s="110" t="s">
        <v>251</v>
      </c>
      <c r="B86" s="106">
        <f>SUM(B85)</f>
        <v>0</v>
      </c>
      <c r="C86" s="106">
        <f t="shared" ref="C86:W86" si="27">C85+B86</f>
        <v>977375.2548747079</v>
      </c>
      <c r="D86" s="106">
        <f t="shared" si="27"/>
        <v>2383991.6978916149</v>
      </c>
      <c r="E86" s="106">
        <f t="shared" si="27"/>
        <v>3746358.5689754868</v>
      </c>
      <c r="F86" s="106">
        <f t="shared" si="27"/>
        <v>5069958.9684397466</v>
      </c>
      <c r="G86" s="106">
        <f t="shared" si="27"/>
        <v>6356080.319978402</v>
      </c>
      <c r="H86" s="106">
        <f t="shared" si="27"/>
        <v>7605960.1252391525</v>
      </c>
      <c r="I86" s="106">
        <f t="shared" si="27"/>
        <v>8820788.2534165364</v>
      </c>
      <c r="J86" s="106">
        <f t="shared" si="27"/>
        <v>10001709.10078652</v>
      </c>
      <c r="K86" s="106">
        <f t="shared" si="27"/>
        <v>11149823.629667588</v>
      </c>
      <c r="L86" s="106">
        <f t="shared" si="27"/>
        <v>12266191.295438845</v>
      </c>
      <c r="M86" s="106">
        <f t="shared" si="27"/>
        <v>13351831.869478438</v>
      </c>
      <c r="N86" s="106">
        <f t="shared" si="27"/>
        <v>14407727.165196298</v>
      </c>
      <c r="O86" s="106">
        <f t="shared" si="27"/>
        <v>15434822.673715364</v>
      </c>
      <c r="P86" s="106">
        <f t="shared" si="27"/>
        <v>16434029.115197575</v>
      </c>
      <c r="Q86" s="106">
        <f t="shared" si="27"/>
        <v>17406223.911308326</v>
      </c>
      <c r="R86" s="106">
        <f t="shared" si="27"/>
        <v>18352252.583859988</v>
      </c>
      <c r="S86" s="106">
        <f t="shared" si="27"/>
        <v>19272930.084265999</v>
      </c>
      <c r="T86" s="106">
        <f t="shared" si="27"/>
        <v>20169042.058067478</v>
      </c>
      <c r="U86" s="106">
        <f t="shared" si="27"/>
        <v>21041346.048459981</v>
      </c>
      <c r="V86" s="106">
        <f t="shared" si="27"/>
        <v>21890572.642445348</v>
      </c>
      <c r="W86" s="106">
        <f t="shared" si="27"/>
        <v>22717426.562959019</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O_Ч2_30</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ТП№64 (замена силового трансформатора ТМ-400 кВА на ТМГ-400 кВА), г. Чернушка, ул. Коммунистическая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2024-10-29T06:48:42Z</dcterms:created>
  <dcterms:modified xsi:type="dcterms:W3CDTF">2026-02-14T21:08:01Z</dcterms:modified>
</cp:coreProperties>
</file>